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<sst xmlns="http://schemas.openxmlformats.org/spreadsheetml/2006/main" count="28" uniqueCount="27">
  <si>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TBRA Financial Statement</t>
  </si>
  <si>
    <t>Income</t>
  </si>
  <si>
    <t>TBRA Club Dues</t>
  </si>
  <si>
    <t>Race Rider Fees</t>
  </si>
  <si>
    <t>USA Cycling Rebate</t>
  </si>
  <si>
    <t>BikeReg</t>
  </si>
  <si>
    <t>Jersey Sales</t>
  </si>
  <si>
    <t>TBRA Banquet</t>
  </si>
  <si>
    <t>Total Income</t>
  </si>
  <si>
    <t>Expense</t>
  </si>
  <si>
    <t>BikeReg rebate to clubs</t>
  </si>
  <si>
    <t>Online/internet services</t>
  </si>
  <si>
    <t>Web Master</t>
  </si>
  <si>
    <t>Equipment</t>
  </si>
  <si>
    <t>Equipment sale</t>
  </si>
  <si>
    <t>Junior Development</t>
  </si>
  <si>
    <t>Postage &amp; Mailing</t>
  </si>
  <si>
    <t>Hincapie</t>
  </si>
  <si>
    <t>Race Manager</t>
  </si>
  <si>
    <t>Awards</t>
  </si>
  <si>
    <t>Banquet</t>
  </si>
  <si>
    <t>Miscellaneous</t>
  </si>
  <si>
    <t>Total Expense</t>
  </si>
  <si>
    <t>Net income/loss</t>
  </si>
  <si>
    <t>Budget</t>
  </si>
  <si>
    <t>2011 actual</t>
  </si>
  <si>
    <t>Bank Balance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</si>
</sst>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/d"/>
  </numFmts>
  <fonts count="1"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"/>
    </sheetView>
  </sheetViews>
  <sheetFormatPr defaultColWidth="8.88671875" defaultRowHeight="15"/>
  <cols>
    <col min="1" max="1" width="19.10546875" style="0" customWidth="1"/>
    <col min="2" max="2" width="2.4453125" style="0" customWidth="1"/>
    <col min="3" max="3" width="8.88671875" style="1" customWidth="1"/>
    <col min="4" max="4" width="2.10546875" style="1" customWidth="1"/>
    <col min="5" max="5" width="8.88671875" style="1" customWidth="1"/>
    <col min="6" max="6" width="2.21484375" style="1" customWidth="1"/>
    <col min="7" max="7" width="8.88671875" style="1" customWidth="1"/>
    <col min="8" max="8" width="2.10546875" style="1" customWidth="1"/>
    <col min="9" max="9" width="8.88671875" style="1" customWidth="1"/>
    <col min="10" max="10" width="2.21484375" style="0" customWidth="1"/>
    <col min="12" max="12" width="9.88671875" style="5" bestFit="1" customWidth="1"/>
  </cols>
  <sheetData>
    <row r="1" ht="15">
      <c r="E1" s="1" t="s">
        <v>0</v>
      </c>
    </row>
    <row r="2" ht="15">
      <c r="L2" s="4"/>
    </row>
    <row r="3" spans="3:13" ht="15">
      <c r="C3" s="2">
        <v>2007</v>
      </c>
      <c r="D3" s="2"/>
      <c r="E3" s="2">
        <v>2008</v>
      </c>
      <c r="F3" s="2"/>
      <c r="G3" s="2">
        <v>2009</v>
      </c>
      <c r="H3" s="2"/>
      <c r="I3" s="2">
        <v>2010</v>
      </c>
      <c r="K3">
        <v>2011</v>
      </c>
      <c r="L3" s="5" t="s">
        <v>25</v>
      </c>
      <c r="M3">
        <v>2012</v>
      </c>
    </row>
    <row r="4" spans="1:13" ht="15">
      <c r="A4" t="s">
        <v>1</v>
      </c>
      <c r="K4" s="3" t="s">
        <v>24</v>
      </c>
      <c r="M4" s="3" t="s">
        <v>24</v>
      </c>
    </row>
    <row r="6" spans="1:13" ht="15">
      <c r="A6" t="s">
        <v>2</v>
      </c>
      <c r="C6" s="1">
        <v>1130</v>
      </c>
      <c r="E6" s="1">
        <v>1155</v>
      </c>
      <c r="G6" s="1">
        <v>1085</v>
      </c>
      <c r="I6" s="1">
        <v>1330</v>
      </c>
      <c r="K6">
        <v>1900</v>
      </c>
      <c r="L6" s="5">
        <f>2300+150</f>
        <v>2450</v>
      </c>
      <c r="M6">
        <v>2200</v>
      </c>
    </row>
    <row r="7" spans="1:13" ht="15">
      <c r="A7" t="s">
        <v>3</v>
      </c>
      <c r="C7" s="1">
        <v>14581</v>
      </c>
      <c r="E7" s="1">
        <v>5826</v>
      </c>
      <c r="G7" s="1">
        <v>6184</v>
      </c>
      <c r="I7" s="1">
        <v>17000</v>
      </c>
      <c r="K7">
        <f>2584+6205+2773</f>
        <v>11562</v>
      </c>
      <c r="L7" s="5">
        <f>16593+214</f>
        <v>16807</v>
      </c>
      <c r="M7">
        <v>16000</v>
      </c>
    </row>
    <row r="8" spans="1:13" ht="15">
      <c r="A8" t="s">
        <v>4</v>
      </c>
      <c r="C8" s="1">
        <v>5356</v>
      </c>
      <c r="E8" s="1">
        <v>5660</v>
      </c>
      <c r="G8" s="1">
        <v>5283.5</v>
      </c>
      <c r="I8" s="1">
        <f>3378+563+563</f>
        <v>4504</v>
      </c>
      <c r="K8">
        <v>7870</v>
      </c>
      <c r="L8" s="5">
        <f>3071+4152+692+692</f>
        <v>8607</v>
      </c>
      <c r="M8">
        <v>7500</v>
      </c>
    </row>
    <row r="9" spans="1:13" ht="15">
      <c r="A9" t="s">
        <v>5</v>
      </c>
      <c r="C9" s="1">
        <v>0</v>
      </c>
      <c r="E9" s="1">
        <v>925.5</v>
      </c>
      <c r="G9" s="1">
        <v>925.5</v>
      </c>
      <c r="I9" s="1">
        <v>0</v>
      </c>
      <c r="K9">
        <f>925.5*2</f>
        <v>1851</v>
      </c>
      <c r="L9" s="5">
        <v>499</v>
      </c>
      <c r="M9">
        <v>1000</v>
      </c>
    </row>
    <row r="10" spans="1:13" ht="15">
      <c r="A10" t="s">
        <v>6</v>
      </c>
      <c r="C10" s="1">
        <v>227</v>
      </c>
      <c r="E10" s="1">
        <v>1555</v>
      </c>
      <c r="G10" s="1">
        <v>894</v>
      </c>
      <c r="I10" s="1">
        <f>1500-46</f>
        <v>1454</v>
      </c>
      <c r="K10">
        <v>900</v>
      </c>
      <c r="L10" s="5">
        <v>315</v>
      </c>
      <c r="M10">
        <v>900</v>
      </c>
    </row>
    <row r="11" spans="1:13" ht="15">
      <c r="A11" t="s">
        <v>7</v>
      </c>
      <c r="C11" s="1">
        <v>2780.17</v>
      </c>
      <c r="E11" s="1">
        <v>0</v>
      </c>
      <c r="G11" s="1">
        <v>14219.57</v>
      </c>
      <c r="I11" s="1">
        <v>0</v>
      </c>
      <c r="K11">
        <v>5000</v>
      </c>
      <c r="L11" s="5">
        <v>0</v>
      </c>
      <c r="M11">
        <v>0</v>
      </c>
    </row>
    <row r="12" spans="1:9" ht="15">
      <c r="A12" t="s">
        <v>14</v>
      </c>
      <c r="I12" s="1">
        <v>1000</v>
      </c>
    </row>
    <row r="14" spans="1:13" ht="15">
      <c r="A14" s="3" t="s">
        <v>8</v>
      </c>
      <c r="C14" s="1">
        <f>SUM(C6:C11)</f>
        <v>24074.17</v>
      </c>
      <c r="E14" s="1">
        <f>SUM(E6:E11)</f>
        <v>15121.5</v>
      </c>
      <c r="G14" s="1">
        <f>SUM(G6:G11)</f>
        <v>28591.57</v>
      </c>
      <c r="I14" s="1">
        <f>SUM(I6:I12)</f>
        <v>25288</v>
      </c>
      <c r="K14" s="1">
        <f>SUM(K6:K11)</f>
        <v>29083</v>
      </c>
      <c r="L14" s="5">
        <f>SUM(L6:L11)</f>
        <v>28678</v>
      </c>
      <c r="M14" s="1">
        <f>SUM(M6:M11)</f>
        <v>27600</v>
      </c>
    </row>
    <row r="16" ht="15">
      <c r="A16" t="s">
        <v>9</v>
      </c>
    </row>
    <row r="18" spans="1:13" ht="15">
      <c r="A18" t="s">
        <v>10</v>
      </c>
      <c r="C18" s="1">
        <v>0</v>
      </c>
      <c r="E18" s="1">
        <v>0</v>
      </c>
      <c r="G18" s="1">
        <v>925.5</v>
      </c>
      <c r="I18" s="1">
        <v>0</v>
      </c>
      <c r="K18">
        <v>0</v>
      </c>
      <c r="M18">
        <v>0</v>
      </c>
    </row>
    <row r="19" spans="1:13" ht="15">
      <c r="A19" t="s">
        <v>11</v>
      </c>
      <c r="C19" s="1">
        <v>420</v>
      </c>
      <c r="E19" s="1">
        <v>95.52</v>
      </c>
      <c r="G19" s="1">
        <v>0</v>
      </c>
      <c r="I19" s="1">
        <v>0</v>
      </c>
      <c r="K19">
        <v>130</v>
      </c>
      <c r="L19" s="5">
        <v>119.4</v>
      </c>
      <c r="M19">
        <v>130</v>
      </c>
    </row>
    <row r="20" spans="1:13" ht="15">
      <c r="A20" t="s">
        <v>12</v>
      </c>
      <c r="C20" s="1">
        <v>1200</v>
      </c>
      <c r="E20" s="1">
        <v>900</v>
      </c>
      <c r="G20" s="1">
        <v>0</v>
      </c>
      <c r="I20" s="1">
        <v>1200</v>
      </c>
      <c r="K20">
        <v>4800</v>
      </c>
      <c r="L20" s="5">
        <f>1900+400+400+400+400+400+400+400+800+400</f>
        <v>5900</v>
      </c>
      <c r="M20">
        <v>6000</v>
      </c>
    </row>
    <row r="21" spans="1:13" ht="15">
      <c r="A21" t="s">
        <v>13</v>
      </c>
      <c r="C21" s="1">
        <v>676.98</v>
      </c>
      <c r="E21" s="1">
        <v>0</v>
      </c>
      <c r="G21" s="1">
        <v>105</v>
      </c>
      <c r="I21" s="1">
        <v>0</v>
      </c>
      <c r="K21">
        <v>2000</v>
      </c>
      <c r="M21">
        <v>2500</v>
      </c>
    </row>
    <row r="22" spans="1:13" ht="15">
      <c r="A22" t="s">
        <v>15</v>
      </c>
      <c r="C22" s="1">
        <v>1500</v>
      </c>
      <c r="E22" s="1">
        <v>0</v>
      </c>
      <c r="G22" s="1">
        <v>7200</v>
      </c>
      <c r="I22" s="1">
        <v>5000</v>
      </c>
      <c r="K22">
        <v>0</v>
      </c>
      <c r="M22">
        <v>0</v>
      </c>
    </row>
    <row r="23" spans="1:13" ht="15">
      <c r="A23" t="s">
        <v>16</v>
      </c>
      <c r="C23" s="1">
        <v>133.48</v>
      </c>
      <c r="E23" s="1">
        <v>272.78</v>
      </c>
      <c r="G23" s="1">
        <v>218.79</v>
      </c>
      <c r="I23" s="1">
        <v>506.63</v>
      </c>
      <c r="K23">
        <v>300</v>
      </c>
      <c r="L23" s="5">
        <v>44</v>
      </c>
      <c r="M23">
        <v>300</v>
      </c>
    </row>
    <row r="24" spans="1:13" ht="15">
      <c r="A24" t="s">
        <v>17</v>
      </c>
      <c r="C24" s="1">
        <f>2645+1236</f>
        <v>3881</v>
      </c>
      <c r="G24" s="1">
        <f>4409.5+4051.23</f>
        <v>8460.73</v>
      </c>
      <c r="I24" s="1">
        <v>8659.55</v>
      </c>
      <c r="K24">
        <v>8500</v>
      </c>
      <c r="L24" s="5">
        <f>576+18.52+1386.37+2060.23+3446.58+277.31+277.3</f>
        <v>8042.31</v>
      </c>
      <c r="M24">
        <v>8750</v>
      </c>
    </row>
    <row r="25" spans="1:13" ht="15">
      <c r="A25" t="s">
        <v>18</v>
      </c>
      <c r="E25" s="1">
        <v>8000</v>
      </c>
      <c r="G25" s="1">
        <v>3600</v>
      </c>
      <c r="I25" s="1">
        <v>4500</v>
      </c>
      <c r="K25">
        <v>4800</v>
      </c>
      <c r="L25" s="5">
        <f>800+400+400+400+400+400+400+400+800+400</f>
        <v>4800</v>
      </c>
      <c r="M25">
        <v>4800</v>
      </c>
    </row>
    <row r="26" spans="1:13" ht="15">
      <c r="A26" t="s">
        <v>19</v>
      </c>
      <c r="C26" s="1">
        <v>1227.09</v>
      </c>
      <c r="E26" s="1">
        <v>2113.99</v>
      </c>
      <c r="G26" s="1">
        <v>2499</v>
      </c>
      <c r="I26" s="1">
        <v>2499</v>
      </c>
      <c r="K26">
        <v>3000</v>
      </c>
      <c r="L26" s="5">
        <v>2142</v>
      </c>
      <c r="M26">
        <v>2500</v>
      </c>
    </row>
    <row r="27" spans="1:13" ht="15">
      <c r="A27" t="s">
        <v>20</v>
      </c>
      <c r="C27" s="1">
        <v>6484.98</v>
      </c>
      <c r="E27" s="1">
        <f>7274.38+942.49</f>
        <v>8216.87</v>
      </c>
      <c r="G27" s="1">
        <f>15157.69+10000</f>
        <v>25157.690000000002</v>
      </c>
      <c r="I27" s="1">
        <v>0</v>
      </c>
      <c r="K27">
        <v>5000</v>
      </c>
      <c r="L27" s="5">
        <f>604.74+33.86</f>
        <v>638.6</v>
      </c>
      <c r="M27">
        <v>0</v>
      </c>
    </row>
    <row r="28" spans="1:13" ht="15">
      <c r="A28" t="s">
        <v>21</v>
      </c>
      <c r="C28" s="1">
        <f>50+88.7+158</f>
        <v>296.7</v>
      </c>
      <c r="E28" s="1">
        <f>399.51+481.24</f>
        <v>880.75</v>
      </c>
      <c r="G28" s="1">
        <f>1156.54</f>
        <v>1156.54</v>
      </c>
      <c r="I28" s="1">
        <v>336.71</v>
      </c>
      <c r="K28">
        <v>900</v>
      </c>
      <c r="L28" s="5">
        <f>33.1+36+300+50+50+9.88</f>
        <v>478.98</v>
      </c>
      <c r="M28">
        <v>900</v>
      </c>
    </row>
    <row r="30" spans="1:13" ht="15">
      <c r="A30" s="3" t="s">
        <v>22</v>
      </c>
      <c r="C30" s="1">
        <f>SUM(C18:C28)</f>
        <v>15820.23</v>
      </c>
      <c r="E30" s="1">
        <f>SUM(E18:E28)</f>
        <v>20479.91</v>
      </c>
      <c r="G30" s="1">
        <f>SUM(G18:G28)</f>
        <v>49323.25000000001</v>
      </c>
      <c r="I30" s="1">
        <f>SUM(I18:I28)</f>
        <v>22701.89</v>
      </c>
      <c r="K30" s="1">
        <f>SUM(K18:K28)</f>
        <v>29430</v>
      </c>
      <c r="L30" s="5">
        <f>SUM(L18:L28)</f>
        <v>22165.289999999997</v>
      </c>
      <c r="M30" s="1">
        <f>SUM(M18:M28)</f>
        <v>25880</v>
      </c>
    </row>
    <row r="32" spans="1:13" ht="15">
      <c r="A32" t="s">
        <v>23</v>
      </c>
      <c r="C32" s="1">
        <f>C14-C30</f>
        <v>8253.939999999999</v>
      </c>
      <c r="E32" s="1">
        <f>E14-E30</f>
        <v>-5358.41</v>
      </c>
      <c r="G32" s="1">
        <f>G14-G30</f>
        <v>-20731.680000000008</v>
      </c>
      <c r="I32" s="1">
        <f>I14-I30</f>
        <v>2586.1100000000006</v>
      </c>
      <c r="K32" s="1">
        <f>K14-K30</f>
        <v>-347</v>
      </c>
      <c r="L32" s="5">
        <f>L14-L30</f>
        <v>6512.710000000003</v>
      </c>
      <c r="M32" s="1">
        <f>M14-M30</f>
        <v>1720</v>
      </c>
    </row>
    <row r="35" spans="1:12" ht="15">
      <c r="A35" t="s">
        <v>26</v>
      </c>
      <c r="I35" s="5">
        <v>5624.69</v>
      </c>
      <c r="L35" s="5">
        <v>12137.4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Dubberley</dc:creator>
  <cp:keywords/>
  <dc:description/>
  <cp:lastModifiedBy>Bill Parsons</cp:lastModifiedBy>
  <cp:lastPrinted>2011-01-03T22:43:25Z</cp:lastPrinted>
  <dcterms:created xsi:type="dcterms:W3CDTF">2011-01-03T21:43:42Z</dcterms:created>
  <dcterms:modified xsi:type="dcterms:W3CDTF">2012-01-26T01:26:27Z</dcterms:modified>
  <cp:category/>
  <cp:version/>
  <cp:contentType/>
  <cp:contentStatus/>
</cp:coreProperties>
</file>